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491" activeTab="0"/>
  </bookViews>
  <sheets>
    <sheet name="Konstanten" sheetId="1" r:id="rId1"/>
    <sheet name="Formeln" sheetId="2" r:id="rId2"/>
    <sheet name="Materialkonstanten" sheetId="3" r:id="rId3"/>
  </sheets>
  <definedNames/>
  <calcPr fullCalcOnLoad="1"/>
</workbook>
</file>

<file path=xl/sharedStrings.xml><?xml version="1.0" encoding="utf-8"?>
<sst xmlns="http://schemas.openxmlformats.org/spreadsheetml/2006/main" count="147" uniqueCount="115">
  <si>
    <t>Größe</t>
  </si>
  <si>
    <t>Symbol</t>
  </si>
  <si>
    <t>Zahlenwert</t>
  </si>
  <si>
    <t>Einheit</t>
  </si>
  <si>
    <t>Taschenrechner</t>
  </si>
  <si>
    <t>entspricht</t>
  </si>
  <si>
    <t>AVOGADRO-Konstante</t>
  </si>
  <si>
    <r>
      <t>n</t>
    </r>
    <r>
      <rPr>
        <vertAlign val="subscript"/>
        <sz val="10"/>
        <rFont val="Verdana"/>
        <family val="2"/>
      </rPr>
      <t>A</t>
    </r>
  </si>
  <si>
    <r>
      <t>mol</t>
    </r>
    <r>
      <rPr>
        <vertAlign val="superscript"/>
        <sz val="10"/>
        <rFont val="Verdana"/>
        <family val="2"/>
      </rPr>
      <t>-1</t>
    </r>
  </si>
  <si>
    <t>_nA</t>
  </si>
  <si>
    <t>Gaskonstante</t>
  </si>
  <si>
    <t>R</t>
  </si>
  <si>
    <r>
      <t>J·K</t>
    </r>
    <r>
      <rPr>
        <vertAlign val="superscript"/>
        <sz val="10"/>
        <rFont val="Verdana"/>
        <family val="2"/>
      </rPr>
      <t>-1</t>
    </r>
    <r>
      <rPr>
        <sz val="10"/>
        <rFont val="Verdana"/>
        <family val="2"/>
      </rPr>
      <t>·mol</t>
    </r>
    <r>
      <rPr>
        <vertAlign val="superscript"/>
        <sz val="10"/>
        <rFont val="Verdana"/>
        <family val="2"/>
      </rPr>
      <t>-1</t>
    </r>
  </si>
  <si>
    <t>_rc</t>
  </si>
  <si>
    <t>BOLTZMANN-Konstante</t>
  </si>
  <si>
    <r>
      <t>k</t>
    </r>
    <r>
      <rPr>
        <vertAlign val="subscript"/>
        <sz val="10"/>
        <rFont val="Verdana"/>
        <family val="2"/>
      </rPr>
      <t>B</t>
    </r>
    <r>
      <rPr>
        <sz val="10"/>
        <rFont val="Verdana"/>
        <family val="2"/>
      </rPr>
      <t xml:space="preserve"> = R/n</t>
    </r>
    <r>
      <rPr>
        <vertAlign val="subscript"/>
        <sz val="10"/>
        <rFont val="Verdana"/>
        <family val="2"/>
      </rPr>
      <t>A</t>
    </r>
  </si>
  <si>
    <r>
      <t>J·K</t>
    </r>
    <r>
      <rPr>
        <vertAlign val="superscript"/>
        <sz val="10"/>
        <rFont val="Verdana"/>
        <family val="2"/>
      </rPr>
      <t>-1</t>
    </r>
  </si>
  <si>
    <t>_k</t>
  </si>
  <si>
    <r>
      <t>1 k</t>
    </r>
    <r>
      <rPr>
        <vertAlign val="subscript"/>
        <sz val="10"/>
        <rFont val="Verdana"/>
        <family val="2"/>
      </rPr>
      <t>B</t>
    </r>
    <r>
      <rPr>
        <sz val="10"/>
        <rFont val="Verdana"/>
        <family val="2"/>
      </rPr>
      <t>·T</t>
    </r>
  </si>
  <si>
    <t>J</t>
  </si>
  <si>
    <t>elektrische Elemantarladung</t>
  </si>
  <si>
    <t>e</t>
  </si>
  <si>
    <t>C</t>
  </si>
  <si>
    <t>1 Molekül</t>
  </si>
  <si>
    <t>mol</t>
  </si>
  <si>
    <t>FARADAY-Konstante</t>
  </si>
  <si>
    <r>
      <t>F = e·n</t>
    </r>
    <r>
      <rPr>
        <vertAlign val="subscript"/>
        <sz val="10"/>
        <rFont val="Verdana"/>
        <family val="2"/>
      </rPr>
      <t>A</t>
    </r>
  </si>
  <si>
    <t>C/mol</t>
  </si>
  <si>
    <t>_fc</t>
  </si>
  <si>
    <t>J/C</t>
  </si>
  <si>
    <t>Lichtgeschwindigkeit (Vakuum)</t>
  </si>
  <si>
    <t>c</t>
  </si>
  <si>
    <t>m/s</t>
  </si>
  <si>
    <t>_c</t>
  </si>
  <si>
    <t>eV</t>
  </si>
  <si>
    <t>PLANCKsche Konstante</t>
  </si>
  <si>
    <t>h</t>
  </si>
  <si>
    <t>J·s</t>
  </si>
  <si>
    <t>_h</t>
  </si>
  <si>
    <t>1 eV</t>
  </si>
  <si>
    <r>
      <t>k</t>
    </r>
    <r>
      <rPr>
        <vertAlign val="subscript"/>
        <sz val="10"/>
        <rFont val="Verdana"/>
        <family val="2"/>
      </rPr>
      <t>B</t>
    </r>
    <r>
      <rPr>
        <sz val="10"/>
        <rFont val="Verdana"/>
        <family val="2"/>
      </rPr>
      <t>·T</t>
    </r>
  </si>
  <si>
    <r>
      <t>hQuer = h/s·</t>
    </r>
    <r>
      <rPr>
        <sz val="10"/>
        <rFont val="Symbol"/>
        <family val="0"/>
      </rPr>
      <t>P</t>
    </r>
  </si>
  <si>
    <t>Atommasse</t>
  </si>
  <si>
    <t>u</t>
  </si>
  <si>
    <t>kg</t>
  </si>
  <si>
    <t>_amu</t>
  </si>
  <si>
    <t>MeV</t>
  </si>
  <si>
    <t>Ruhemasse des Neutrons</t>
  </si>
  <si>
    <r>
      <t>m</t>
    </r>
    <r>
      <rPr>
        <vertAlign val="subscript"/>
        <sz val="10"/>
        <rFont val="Verdana"/>
        <family val="2"/>
      </rPr>
      <t>n</t>
    </r>
  </si>
  <si>
    <t>_Mn</t>
  </si>
  <si>
    <t>1 MeV</t>
  </si>
  <si>
    <t>kW·h</t>
  </si>
  <si>
    <t>Ruhemasse des Protons</t>
  </si>
  <si>
    <r>
      <t>m</t>
    </r>
    <r>
      <rPr>
        <vertAlign val="subscript"/>
        <sz val="10"/>
        <rFont val="Verdana"/>
        <family val="2"/>
      </rPr>
      <t>p</t>
    </r>
  </si>
  <si>
    <t>_Mp</t>
  </si>
  <si>
    <t>Ruhemasse des Elektrons</t>
  </si>
  <si>
    <r>
      <t>m</t>
    </r>
    <r>
      <rPr>
        <vertAlign val="subscript"/>
        <sz val="10"/>
        <rFont val="Verdana"/>
        <family val="2"/>
      </rPr>
      <t>e</t>
    </r>
  </si>
  <si>
    <t>_Me</t>
  </si>
  <si>
    <t>Magnetische Feldkonstante</t>
  </si>
  <si>
    <r>
      <t>µ</t>
    </r>
    <r>
      <rPr>
        <vertAlign val="subscript"/>
        <sz val="10"/>
        <rFont val="Verdana"/>
        <family val="2"/>
      </rPr>
      <t>0</t>
    </r>
  </si>
  <si>
    <r>
      <t>4</t>
    </r>
    <r>
      <rPr>
        <sz val="10"/>
        <rFont val="Symbol"/>
        <family val="0"/>
      </rPr>
      <t>P</t>
    </r>
    <r>
      <rPr>
        <sz val="10"/>
        <rFont val="Verdana"/>
        <family val="2"/>
      </rPr>
      <t>e-7</t>
    </r>
  </si>
  <si>
    <r>
      <t>N·A</t>
    </r>
    <r>
      <rPr>
        <vertAlign val="superscript"/>
        <sz val="10"/>
        <rFont val="Verdana"/>
        <family val="2"/>
      </rPr>
      <t>-2</t>
    </r>
  </si>
  <si>
    <t>Elektrische Feldkonstante</t>
  </si>
  <si>
    <r>
      <t>e</t>
    </r>
    <r>
      <rPr>
        <vertAlign val="subscript"/>
        <sz val="10"/>
        <rFont val="Verdana"/>
        <family val="2"/>
      </rPr>
      <t>0</t>
    </r>
    <r>
      <rPr>
        <sz val="10"/>
        <rFont val="Verdana"/>
        <family val="2"/>
      </rPr>
      <t xml:space="preserve"> = (µ</t>
    </r>
    <r>
      <rPr>
        <vertAlign val="subscript"/>
        <sz val="10"/>
        <rFont val="Verdana"/>
        <family val="2"/>
      </rPr>
      <t>0</t>
    </r>
    <r>
      <rPr>
        <sz val="10"/>
        <rFont val="Verdana"/>
        <family val="2"/>
      </rPr>
      <t>·c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)</t>
    </r>
    <r>
      <rPr>
        <vertAlign val="superscript"/>
        <sz val="10"/>
        <rFont val="Verdana"/>
        <family val="2"/>
      </rPr>
      <t>-1</t>
    </r>
  </si>
  <si>
    <r>
      <t>F·m</t>
    </r>
    <r>
      <rPr>
        <vertAlign val="superscript"/>
        <sz val="10"/>
        <rFont val="Verdana"/>
        <family val="2"/>
      </rPr>
      <t>-1</t>
    </r>
  </si>
  <si>
    <t>Nullpunkt der CELSIUS-Skala</t>
  </si>
  <si>
    <r>
      <t>T</t>
    </r>
    <r>
      <rPr>
        <vertAlign val="subscript"/>
        <sz val="10"/>
        <rFont val="Verdana"/>
        <family val="2"/>
      </rPr>
      <t>0</t>
    </r>
  </si>
  <si>
    <t>K</t>
  </si>
  <si>
    <t>Normaldruck</t>
  </si>
  <si>
    <r>
      <t>p</t>
    </r>
    <r>
      <rPr>
        <vertAlign val="subscript"/>
        <sz val="10"/>
        <rFont val="Verdana"/>
        <family val="2"/>
      </rPr>
      <t>0</t>
    </r>
  </si>
  <si>
    <t>Pa</t>
  </si>
  <si>
    <t>molares Standardvolumen</t>
  </si>
  <si>
    <r>
      <t>V</t>
    </r>
    <r>
      <rPr>
        <vertAlign val="subscript"/>
        <sz val="10"/>
        <rFont val="Verdana"/>
        <family val="2"/>
      </rPr>
      <t>0</t>
    </r>
    <r>
      <rPr>
        <sz val="10"/>
        <rFont val="Verdana"/>
        <family val="2"/>
      </rPr>
      <t xml:space="preserve"> = R·T·p</t>
    </r>
    <r>
      <rPr>
        <vertAlign val="subscript"/>
        <sz val="10"/>
        <rFont val="Verdana"/>
        <family val="2"/>
      </rPr>
      <t>0</t>
    </r>
    <r>
      <rPr>
        <vertAlign val="superscript"/>
        <sz val="10"/>
        <rFont val="Verdana"/>
        <family val="2"/>
      </rPr>
      <t>-1</t>
    </r>
  </si>
  <si>
    <r>
      <t>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·mol</t>
    </r>
    <r>
      <rPr>
        <vertAlign val="superscript"/>
        <sz val="10"/>
        <rFont val="Verdana"/>
        <family val="2"/>
      </rPr>
      <t>-1</t>
    </r>
  </si>
  <si>
    <t>_Vm</t>
  </si>
  <si>
    <t>BOHRscher Radius</t>
  </si>
  <si>
    <r>
      <t>a</t>
    </r>
    <r>
      <rPr>
        <vertAlign val="subscript"/>
        <sz val="10"/>
        <rFont val="Verdana"/>
        <family val="2"/>
      </rPr>
      <t>0</t>
    </r>
  </si>
  <si>
    <t>m</t>
  </si>
  <si>
    <t>magnetisches Moment des Elektrons</t>
  </si>
  <si>
    <r>
      <t>µ</t>
    </r>
    <r>
      <rPr>
        <vertAlign val="subscript"/>
        <sz val="10"/>
        <rFont val="Verdana"/>
        <family val="2"/>
      </rPr>
      <t>e</t>
    </r>
  </si>
  <si>
    <r>
      <t>J·T</t>
    </r>
    <r>
      <rPr>
        <vertAlign val="superscript"/>
        <sz val="10"/>
        <rFont val="Verdana"/>
        <family val="2"/>
      </rPr>
      <t>-1</t>
    </r>
  </si>
  <si>
    <t>LANDÉ-Faktor (g-Faktor)</t>
  </si>
  <si>
    <r>
      <t>g</t>
    </r>
    <r>
      <rPr>
        <vertAlign val="subscript"/>
        <sz val="10"/>
        <rFont val="Verdana"/>
        <family val="2"/>
      </rPr>
      <t>e</t>
    </r>
    <r>
      <rPr>
        <sz val="10"/>
        <rFont val="Verdana"/>
        <family val="2"/>
      </rPr>
      <t xml:space="preserve"> = 2µ</t>
    </r>
    <r>
      <rPr>
        <vertAlign val="subscript"/>
        <sz val="10"/>
        <rFont val="Verdana"/>
        <family val="2"/>
      </rPr>
      <t>e</t>
    </r>
    <r>
      <rPr>
        <sz val="10"/>
        <rFont val="Verdana"/>
        <family val="2"/>
      </rPr>
      <t>/µ</t>
    </r>
    <r>
      <rPr>
        <vertAlign val="subscript"/>
        <sz val="10"/>
        <rFont val="Verdana"/>
        <family val="2"/>
      </rPr>
      <t>B</t>
    </r>
  </si>
  <si>
    <t>Normal-Fallbeschleunigung</t>
  </si>
  <si>
    <t>g</t>
  </si>
  <si>
    <r>
      <t>m·s</t>
    </r>
    <r>
      <rPr>
        <vertAlign val="superscript"/>
        <sz val="10"/>
        <rFont val="Verdana"/>
        <family val="2"/>
      </rPr>
      <t>-2</t>
    </r>
  </si>
  <si>
    <r>
      <t>∆G</t>
    </r>
    <r>
      <rPr>
        <vertAlign val="superscript"/>
        <sz val="10"/>
        <rFont val="Verdana"/>
        <family val="2"/>
      </rPr>
      <t>0'</t>
    </r>
    <r>
      <rPr>
        <sz val="10"/>
        <rFont val="Verdana"/>
        <family val="2"/>
      </rPr>
      <t xml:space="preserve"> von 1 mol ATP</t>
    </r>
  </si>
  <si>
    <t>kJ/mol</t>
  </si>
  <si>
    <r>
      <t>∆G</t>
    </r>
    <r>
      <rPr>
        <vertAlign val="superscript"/>
        <sz val="10"/>
        <rFont val="Verdana"/>
        <family val="2"/>
      </rPr>
      <t>0'</t>
    </r>
    <r>
      <rPr>
        <sz val="10"/>
        <rFont val="Verdana"/>
        <family val="2"/>
      </rPr>
      <t xml:space="preserve"> von 1 ATP</t>
    </r>
  </si>
  <si>
    <t>°C</t>
  </si>
  <si>
    <t xml:space="preserve">∆G von 1 ATP (Nicht-Std.Bedingungen) </t>
  </si>
  <si>
    <t>mM [ATP]</t>
  </si>
  <si>
    <t>mM [ADP]</t>
  </si>
  <si>
    <t xml:space="preserve">∆G von 1 mol ATP (Nicht-Std.Bedingungen) </t>
  </si>
  <si>
    <t>mM [Pi]</t>
  </si>
  <si>
    <t xml:space="preserve">  pH - Ich denke, dass ich nicht alle</t>
  </si>
  <si>
    <t>pH</t>
  </si>
  <si>
    <t>Reaktionsgleichgewichte mit H+</t>
  </si>
  <si>
    <t>berücksichtigt habe.</t>
  </si>
  <si>
    <t>cal</t>
  </si>
  <si>
    <t>ElektronenVolt</t>
  </si>
  <si>
    <t>Sachverhalt</t>
  </si>
  <si>
    <t>Formel</t>
  </si>
  <si>
    <t>elektrochemisches Potential</t>
  </si>
  <si>
    <t>PMF=</t>
  </si>
  <si>
    <t>"Proton-motive force"</t>
  </si>
  <si>
    <t>Nernst-Goldman-Gleichung</t>
  </si>
  <si>
    <t>(oder: GoldmanHodgkin-Katz)</t>
  </si>
  <si>
    <t>Arrhenius</t>
  </si>
  <si>
    <t>Temperatur /K</t>
  </si>
  <si>
    <t>Brechungsindex Luft</t>
  </si>
  <si>
    <r>
      <t>n</t>
    </r>
    <r>
      <rPr>
        <vertAlign val="subscript"/>
        <sz val="10"/>
        <rFont val="Verdana"/>
        <family val="2"/>
      </rPr>
      <t>0</t>
    </r>
  </si>
  <si>
    <t>Brechungsindex Flintglas</t>
  </si>
  <si>
    <t>Viskosität (Wasser)</t>
  </si>
  <si>
    <t>10^-5 Pa·s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</si>
</sst>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00000E+00"/>
    <numFmt numFmtId="166" formatCode="0.00000"/>
    <numFmt numFmtId="167" formatCode="0.00E+00"/>
    <numFmt numFmtId="168" formatCode="0.00"/>
    <numFmt numFmtId="169" formatCode="0.0"/>
    <numFmt numFmtId="170" formatCode="0.000E+00"/>
    <numFmt numFmtId="171" formatCode="0.000"/>
    <numFmt numFmtId="172" formatCode="0.0000"/>
  </numFmts>
  <fonts count="7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vertAlign val="subscript"/>
      <sz val="10"/>
      <name val="Verdana"/>
      <family val="2"/>
    </font>
    <font>
      <vertAlign val="superscript"/>
      <sz val="10"/>
      <name val="Verdana"/>
      <family val="2"/>
    </font>
    <font>
      <sz val="10"/>
      <name val="Symbol"/>
      <family val="0"/>
    </font>
    <font>
      <b/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Alignment="1">
      <alignment horizontal="left" indent="1"/>
    </xf>
    <xf numFmtId="164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4" fontId="2" fillId="2" borderId="0" xfId="0" applyFont="1" applyFill="1" applyAlignment="1">
      <alignment horizontal="left" vertical="center" inden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/>
    </xf>
    <xf numFmtId="167" fontId="0" fillId="0" borderId="0" xfId="0" applyNumberFormat="1" applyAlignment="1">
      <alignment horizontal="left" indent="1"/>
    </xf>
    <xf numFmtId="164" fontId="0" fillId="0" borderId="0" xfId="0" applyFont="1" applyAlignment="1">
      <alignment horizontal="left" indent="1"/>
    </xf>
    <xf numFmtId="164" fontId="0" fillId="0" borderId="0" xfId="0" applyAlignment="1">
      <alignment horizontal="right"/>
    </xf>
    <xf numFmtId="167" fontId="0" fillId="0" borderId="0" xfId="0" applyNumberFormat="1" applyFont="1" applyAlignment="1">
      <alignment horizontal="right"/>
    </xf>
    <xf numFmtId="164" fontId="5" fillId="0" borderId="0" xfId="0" applyFont="1" applyAlignment="1">
      <alignment horizontal="center"/>
    </xf>
    <xf numFmtId="168" fontId="0" fillId="0" borderId="0" xfId="0" applyNumberFormat="1" applyAlignment="1">
      <alignment/>
    </xf>
    <xf numFmtId="164" fontId="0" fillId="3" borderId="0" xfId="0" applyFont="1" applyFill="1" applyAlignment="1">
      <alignment/>
    </xf>
    <xf numFmtId="164" fontId="0" fillId="0" borderId="0" xfId="0" applyFill="1" applyAlignment="1">
      <alignment horizontal="center"/>
    </xf>
    <xf numFmtId="169" fontId="0" fillId="3" borderId="0" xfId="0" applyNumberFormat="1" applyFill="1" applyAlignment="1">
      <alignment/>
    </xf>
    <xf numFmtId="164" fontId="0" fillId="3" borderId="0" xfId="0" applyFont="1" applyFill="1" applyAlignment="1">
      <alignment horizontal="left" indent="1"/>
    </xf>
    <xf numFmtId="167" fontId="0" fillId="3" borderId="0" xfId="0" applyNumberFormat="1" applyFill="1" applyAlignment="1">
      <alignment/>
    </xf>
    <xf numFmtId="168" fontId="0" fillId="3" borderId="0" xfId="0" applyNumberFormat="1" applyFill="1" applyAlignment="1">
      <alignment/>
    </xf>
    <xf numFmtId="169" fontId="0" fillId="4" borderId="0" xfId="0" applyNumberFormat="1" applyFill="1" applyAlignment="1">
      <alignment horizontal="center"/>
    </xf>
    <xf numFmtId="164" fontId="0" fillId="4" borderId="0" xfId="0" applyFont="1" applyFill="1" applyAlignment="1">
      <alignment horizontal="left" indent="1"/>
    </xf>
    <xf numFmtId="164" fontId="0" fillId="4" borderId="0" xfId="0" applyFont="1" applyFill="1" applyAlignment="1">
      <alignment/>
    </xf>
    <xf numFmtId="170" fontId="0" fillId="4" borderId="0" xfId="0" applyNumberFormat="1" applyFill="1" applyAlignment="1">
      <alignment/>
    </xf>
    <xf numFmtId="171" fontId="0" fillId="4" borderId="1" xfId="0" applyNumberFormat="1" applyFill="1" applyBorder="1" applyAlignment="1">
      <alignment horizontal="center"/>
    </xf>
    <xf numFmtId="164" fontId="0" fillId="4" borderId="2" xfId="0" applyFont="1" applyFill="1" applyBorder="1" applyAlignment="1">
      <alignment horizontal="left" indent="1"/>
    </xf>
    <xf numFmtId="168" fontId="0" fillId="4" borderId="0" xfId="0" applyNumberFormat="1" applyFill="1" applyAlignment="1">
      <alignment/>
    </xf>
    <xf numFmtId="171" fontId="0" fillId="4" borderId="3" xfId="0" applyNumberFormat="1" applyFill="1" applyBorder="1" applyAlignment="1">
      <alignment horizontal="center"/>
    </xf>
    <xf numFmtId="164" fontId="0" fillId="4" borderId="4" xfId="0" applyFont="1" applyFill="1" applyBorder="1" applyAlignment="1">
      <alignment horizontal="left" indent="1"/>
    </xf>
    <xf numFmtId="169" fontId="0" fillId="4" borderId="0" xfId="0" applyNumberFormat="1" applyFill="1" applyAlignment="1">
      <alignment/>
    </xf>
    <xf numFmtId="164" fontId="0" fillId="0" borderId="0" xfId="0" applyFont="1" applyFill="1" applyAlignment="1">
      <alignment/>
    </xf>
    <xf numFmtId="164" fontId="0" fillId="4" borderId="5" xfId="0" applyFill="1" applyBorder="1" applyAlignment="1">
      <alignment horizontal="center"/>
    </xf>
    <xf numFmtId="164" fontId="0" fillId="4" borderId="6" xfId="0" applyFont="1" applyFill="1" applyBorder="1" applyAlignment="1">
      <alignment horizontal="left" indent="1"/>
    </xf>
    <xf numFmtId="164" fontId="0" fillId="3" borderId="0" xfId="0" applyNumberFormat="1" applyFill="1" applyAlignment="1">
      <alignment/>
    </xf>
    <xf numFmtId="172" fontId="0" fillId="3" borderId="0" xfId="0" applyNumberFormat="1" applyFont="1" applyFill="1" applyAlignment="1">
      <alignment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" fillId="2" borderId="0" xfId="0" applyFont="1" applyFill="1" applyAlignment="1">
      <alignment horizontal="center" vertical="center" wrapText="1"/>
    </xf>
    <xf numFmtId="169" fontId="0" fillId="0" borderId="0" xfId="0" applyNumberFormat="1" applyAlignment="1">
      <alignment/>
    </xf>
    <xf numFmtId="164" fontId="6" fillId="2" borderId="0" xfId="0" applyFont="1" applyFill="1" applyAlignment="1">
      <alignment horizontal="center" vertical="center"/>
    </xf>
    <xf numFmtId="169" fontId="6" fillId="2" borderId="0" xfId="0" applyNumberFormat="1" applyFont="1" applyFill="1" applyAlignment="1">
      <alignment horizontal="center" vertical="center"/>
    </xf>
    <xf numFmtId="164" fontId="6" fillId="2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</xdr:col>
      <xdr:colOff>1190625</xdr:colOff>
      <xdr:row>1</xdr:row>
      <xdr:rowOff>247650</xdr:rowOff>
    </xdr:to>
    <xdr:sp>
      <xdr:nvSpPr>
        <xdr:cNvPr id="1" name="Grafik 1"/>
        <xdr:cNvSpPr>
          <a:spLocks/>
        </xdr:cNvSpPr>
      </xdr:nvSpPr>
      <xdr:spPr>
        <a:xfrm>
          <a:off x="1400175" y="276225"/>
          <a:ext cx="11430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38100</xdr:rowOff>
    </xdr:from>
    <xdr:to>
      <xdr:col>1</xdr:col>
      <xdr:colOff>895350</xdr:colOff>
      <xdr:row>2</xdr:row>
      <xdr:rowOff>228600</xdr:rowOff>
    </xdr:to>
    <xdr:sp>
      <xdr:nvSpPr>
        <xdr:cNvPr id="2" name="Grafik 2"/>
        <xdr:cNvSpPr>
          <a:spLocks/>
        </xdr:cNvSpPr>
      </xdr:nvSpPr>
      <xdr:spPr>
        <a:xfrm>
          <a:off x="1400175" y="533400"/>
          <a:ext cx="8477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47625</xdr:colOff>
      <xdr:row>3</xdr:row>
      <xdr:rowOff>38100</xdr:rowOff>
    </xdr:from>
    <xdr:to>
      <xdr:col>1</xdr:col>
      <xdr:colOff>1543050</xdr:colOff>
      <xdr:row>3</xdr:row>
      <xdr:rowOff>438150</xdr:rowOff>
    </xdr:to>
    <xdr:sp>
      <xdr:nvSpPr>
        <xdr:cNvPr id="3" name="Grafik 3"/>
        <xdr:cNvSpPr>
          <a:spLocks/>
        </xdr:cNvSpPr>
      </xdr:nvSpPr>
      <xdr:spPr>
        <a:xfrm>
          <a:off x="1400175" y="781050"/>
          <a:ext cx="14954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38100</xdr:rowOff>
    </xdr:from>
    <xdr:to>
      <xdr:col>4</xdr:col>
      <xdr:colOff>533400</xdr:colOff>
      <xdr:row>3</xdr:row>
      <xdr:rowOff>400050</xdr:rowOff>
    </xdr:to>
    <xdr:sp>
      <xdr:nvSpPr>
        <xdr:cNvPr id="4" name="Grafik 4"/>
        <xdr:cNvSpPr>
          <a:spLocks/>
        </xdr:cNvSpPr>
      </xdr:nvSpPr>
      <xdr:spPr>
        <a:xfrm>
          <a:off x="3048000" y="781050"/>
          <a:ext cx="21240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1314450</xdr:colOff>
      <xdr:row>6</xdr:row>
      <xdr:rowOff>180975</xdr:rowOff>
    </xdr:to>
    <xdr:sp>
      <xdr:nvSpPr>
        <xdr:cNvPr id="5" name="Grafik 5"/>
        <xdr:cNvSpPr>
          <a:spLocks/>
        </xdr:cNvSpPr>
      </xdr:nvSpPr>
      <xdr:spPr>
        <a:xfrm>
          <a:off x="1400175" y="1619250"/>
          <a:ext cx="12763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47625</xdr:colOff>
      <xdr:row>5</xdr:row>
      <xdr:rowOff>38100</xdr:rowOff>
    </xdr:from>
    <xdr:to>
      <xdr:col>3</xdr:col>
      <xdr:colOff>571500</xdr:colOff>
      <xdr:row>5</xdr:row>
      <xdr:rowOff>228600</xdr:rowOff>
    </xdr:to>
    <xdr:sp>
      <xdr:nvSpPr>
        <xdr:cNvPr id="6" name="Grafik 6"/>
        <xdr:cNvSpPr>
          <a:spLocks/>
        </xdr:cNvSpPr>
      </xdr:nvSpPr>
      <xdr:spPr>
        <a:xfrm>
          <a:off x="3048000" y="1619250"/>
          <a:ext cx="13430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38100</xdr:rowOff>
    </xdr:from>
    <xdr:to>
      <xdr:col>1</xdr:col>
      <xdr:colOff>1400175</xdr:colOff>
      <xdr:row>10</xdr:row>
      <xdr:rowOff>238125</xdr:rowOff>
    </xdr:to>
    <xdr:sp>
      <xdr:nvSpPr>
        <xdr:cNvPr id="7" name="Grafik 7"/>
        <xdr:cNvSpPr>
          <a:spLocks/>
        </xdr:cNvSpPr>
      </xdr:nvSpPr>
      <xdr:spPr>
        <a:xfrm>
          <a:off x="1400175" y="2362200"/>
          <a:ext cx="13620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G12" sqref="G12"/>
    </sheetView>
  </sheetViews>
  <sheetFormatPr defaultColWidth="11.00390625" defaultRowHeight="12.75"/>
  <cols>
    <col min="1" max="1" width="22.375" style="0" customWidth="1"/>
    <col min="2" max="2" width="13.50390625" style="1" customWidth="1"/>
    <col min="3" max="3" width="15.00390625" style="2" customWidth="1"/>
    <col min="4" max="4" width="10.25390625" style="3" customWidth="1"/>
    <col min="5" max="5" width="13.375" style="1" customWidth="1"/>
    <col min="6" max="6" width="10.75390625" style="3" customWidth="1"/>
    <col min="7" max="7" width="8.50390625" style="0" customWidth="1"/>
    <col min="8" max="8" width="15.75390625" style="3" customWidth="1"/>
    <col min="9" max="9" width="11.00390625" style="3" customWidth="1"/>
  </cols>
  <sheetData>
    <row r="1" spans="1:9" s="4" customFormat="1" ht="21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6"/>
      <c r="G1" s="4" t="s">
        <v>0</v>
      </c>
      <c r="H1" s="4" t="s">
        <v>5</v>
      </c>
      <c r="I1" s="4" t="s">
        <v>3</v>
      </c>
    </row>
    <row r="2" spans="1:5" ht="15.75">
      <c r="A2" t="s">
        <v>6</v>
      </c>
      <c r="B2" s="1" t="s">
        <v>7</v>
      </c>
      <c r="C2" s="2">
        <v>6.0221367E+23</v>
      </c>
      <c r="D2" s="3" t="s">
        <v>8</v>
      </c>
      <c r="E2" s="1" t="s">
        <v>9</v>
      </c>
    </row>
    <row r="3" spans="1:5" ht="13.5">
      <c r="A3" t="s">
        <v>10</v>
      </c>
      <c r="B3" s="1" t="s">
        <v>11</v>
      </c>
      <c r="C3" s="7">
        <v>8.31451</v>
      </c>
      <c r="D3" s="3" t="s">
        <v>12</v>
      </c>
      <c r="E3" s="1" t="s">
        <v>13</v>
      </c>
    </row>
    <row r="4" spans="1:9" ht="16.5">
      <c r="A4" t="s">
        <v>14</v>
      </c>
      <c r="B4" s="1" t="s">
        <v>15</v>
      </c>
      <c r="C4" s="2">
        <v>1.3806580000000034E-23</v>
      </c>
      <c r="D4" s="3" t="s">
        <v>16</v>
      </c>
      <c r="E4" s="1" t="s">
        <v>17</v>
      </c>
      <c r="F4" s="8"/>
      <c r="G4" s="9" t="s">
        <v>18</v>
      </c>
      <c r="H4" s="10">
        <f>$C4*($E26+$C16)</f>
        <v>4.18546472700001E-21</v>
      </c>
      <c r="I4" s="3" t="s">
        <v>19</v>
      </c>
    </row>
    <row r="5" spans="1:9" ht="13.5">
      <c r="A5" t="s">
        <v>20</v>
      </c>
      <c r="B5" s="1" t="s">
        <v>21</v>
      </c>
      <c r="C5" s="2">
        <v>1.6021764869999998E-19</v>
      </c>
      <c r="D5" s="3" t="s">
        <v>22</v>
      </c>
      <c r="F5" s="8"/>
      <c r="G5" t="s">
        <v>23</v>
      </c>
      <c r="H5" s="10">
        <f>1000/$C2</f>
        <v>1.6605401866749388E-21</v>
      </c>
      <c r="I5" s="11" t="s">
        <v>24</v>
      </c>
    </row>
    <row r="6" spans="1:9" ht="15.75">
      <c r="A6" t="s">
        <v>25</v>
      </c>
      <c r="B6" s="1" t="s">
        <v>26</v>
      </c>
      <c r="C6" s="2">
        <v>96485.309</v>
      </c>
      <c r="D6" s="3" t="s">
        <v>27</v>
      </c>
      <c r="E6" s="1" t="s">
        <v>28</v>
      </c>
      <c r="F6" s="8"/>
      <c r="H6" s="10">
        <f>$C3*($E26+$C16)*LN(10)/$C6</f>
        <v>0.06015181404276645</v>
      </c>
      <c r="I6" s="3" t="s">
        <v>29</v>
      </c>
    </row>
    <row r="7" spans="1:9" ht="16.5">
      <c r="A7" t="s">
        <v>30</v>
      </c>
      <c r="B7" s="1" t="s">
        <v>31</v>
      </c>
      <c r="C7" s="2">
        <v>299792458</v>
      </c>
      <c r="D7" s="3" t="s">
        <v>32</v>
      </c>
      <c r="E7" s="1" t="s">
        <v>33</v>
      </c>
      <c r="F7" s="12"/>
      <c r="G7" s="9" t="s">
        <v>18</v>
      </c>
      <c r="H7" s="3">
        <f>$H4/$C34</f>
        <v>0.026123618471252788</v>
      </c>
      <c r="I7" s="3" t="s">
        <v>34</v>
      </c>
    </row>
    <row r="8" spans="1:9" ht="16.5">
      <c r="A8" t="s">
        <v>35</v>
      </c>
      <c r="B8" s="1" t="s">
        <v>36</v>
      </c>
      <c r="C8" s="2">
        <v>6.626075500000005E-34</v>
      </c>
      <c r="D8" s="3" t="s">
        <v>37</v>
      </c>
      <c r="E8" s="1" t="s">
        <v>38</v>
      </c>
      <c r="F8" s="12"/>
      <c r="G8" t="s">
        <v>39</v>
      </c>
      <c r="H8" s="3">
        <f>$C34/$H4</f>
        <v>38.279536240373055</v>
      </c>
      <c r="I8" s="11" t="s">
        <v>40</v>
      </c>
    </row>
    <row r="9" spans="2:9" ht="14.25">
      <c r="B9" s="1" t="s">
        <v>41</v>
      </c>
      <c r="C9" s="2">
        <v>1.054572660000004E-34</v>
      </c>
      <c r="D9" s="3" t="s">
        <v>37</v>
      </c>
      <c r="F9" s="12"/>
      <c r="G9" t="s">
        <v>39</v>
      </c>
      <c r="H9" s="10">
        <f>C5*1</f>
        <v>1.6021764869999998E-19</v>
      </c>
      <c r="I9" s="3" t="s">
        <v>19</v>
      </c>
    </row>
    <row r="10" spans="1:9" ht="13.5">
      <c r="A10" t="s">
        <v>42</v>
      </c>
      <c r="B10" s="1" t="s">
        <v>43</v>
      </c>
      <c r="C10" s="2">
        <v>1.6605402000000046E-27</v>
      </c>
      <c r="D10" s="3" t="s">
        <v>44</v>
      </c>
      <c r="E10" s="1" t="s">
        <v>45</v>
      </c>
      <c r="F10" s="12">
        <v>23</v>
      </c>
      <c r="G10" t="s">
        <v>46</v>
      </c>
      <c r="H10" s="10">
        <f>23*C5*1000000</f>
        <v>3.685005920099999E-12</v>
      </c>
      <c r="I10" s="3" t="s">
        <v>19</v>
      </c>
    </row>
    <row r="11" spans="1:9" ht="15.75">
      <c r="A11" t="s">
        <v>47</v>
      </c>
      <c r="B11" s="1" t="s">
        <v>48</v>
      </c>
      <c r="C11" s="2">
        <v>1.6749328600000045E-27</v>
      </c>
      <c r="D11" s="3" t="s">
        <v>44</v>
      </c>
      <c r="E11" s="1" t="s">
        <v>49</v>
      </c>
      <c r="G11" t="s">
        <v>50</v>
      </c>
      <c r="H11" s="10">
        <f>C5*0.001/60</f>
        <v>2.670294145E-24</v>
      </c>
      <c r="I11" s="3" t="s">
        <v>51</v>
      </c>
    </row>
    <row r="12" spans="1:5" ht="15.75">
      <c r="A12" t="s">
        <v>52</v>
      </c>
      <c r="B12" s="1" t="s">
        <v>53</v>
      </c>
      <c r="C12" s="2">
        <v>1.6726223100000045E-27</v>
      </c>
      <c r="D12" s="3" t="s">
        <v>44</v>
      </c>
      <c r="E12" s="1" t="s">
        <v>54</v>
      </c>
    </row>
    <row r="13" spans="1:5" ht="15.75">
      <c r="A13" t="s">
        <v>55</v>
      </c>
      <c r="B13" s="1" t="s">
        <v>56</v>
      </c>
      <c r="C13" s="2">
        <v>9.1093897E-31</v>
      </c>
      <c r="D13" s="3" t="s">
        <v>44</v>
      </c>
      <c r="E13" s="1" t="s">
        <v>57</v>
      </c>
    </row>
    <row r="14" spans="1:4" ht="15.75">
      <c r="A14" t="s">
        <v>58</v>
      </c>
      <c r="B14" s="1" t="s">
        <v>59</v>
      </c>
      <c r="C14" s="13" t="s">
        <v>60</v>
      </c>
      <c r="D14" s="3" t="s">
        <v>61</v>
      </c>
    </row>
    <row r="15" spans="1:4" ht="15.75">
      <c r="A15" t="s">
        <v>62</v>
      </c>
      <c r="B15" s="14" t="s">
        <v>63</v>
      </c>
      <c r="C15" s="2">
        <v>8.854188000000045E-12</v>
      </c>
      <c r="D15" s="3" t="s">
        <v>64</v>
      </c>
    </row>
    <row r="16" spans="1:4" ht="15.75">
      <c r="A16" t="s">
        <v>65</v>
      </c>
      <c r="B16" s="1" t="s">
        <v>66</v>
      </c>
      <c r="C16" s="15">
        <v>273.15</v>
      </c>
      <c r="D16" s="3" t="s">
        <v>67</v>
      </c>
    </row>
    <row r="17" spans="1:4" ht="15.75">
      <c r="A17" t="s">
        <v>68</v>
      </c>
      <c r="B17" s="1" t="s">
        <v>69</v>
      </c>
      <c r="C17" s="15">
        <v>1013.25</v>
      </c>
      <c r="D17" s="3" t="s">
        <v>70</v>
      </c>
    </row>
    <row r="18" spans="1:5" ht="15.75">
      <c r="A18" t="s">
        <v>71</v>
      </c>
      <c r="B18" s="1" t="s">
        <v>72</v>
      </c>
      <c r="C18" s="2">
        <v>0.0224141</v>
      </c>
      <c r="D18" s="3" t="s">
        <v>73</v>
      </c>
      <c r="E18" s="1" t="s">
        <v>74</v>
      </c>
    </row>
    <row r="19" spans="1:4" ht="15.75">
      <c r="A19" t="s">
        <v>75</v>
      </c>
      <c r="B19" s="1" t="s">
        <v>76</v>
      </c>
      <c r="C19" s="2">
        <v>5.2917749000000235E-11</v>
      </c>
      <c r="D19" s="3" t="s">
        <v>77</v>
      </c>
    </row>
    <row r="20" spans="1:4" ht="15.75">
      <c r="A20" t="s">
        <v>78</v>
      </c>
      <c r="B20" s="1" t="s">
        <v>79</v>
      </c>
      <c r="C20" s="2">
        <v>9.284770100000003E-24</v>
      </c>
      <c r="D20" s="3" t="s">
        <v>80</v>
      </c>
    </row>
    <row r="21" spans="1:3" ht="15.75">
      <c r="A21" t="s">
        <v>81</v>
      </c>
      <c r="B21" s="1" t="s">
        <v>82</v>
      </c>
      <c r="C21" s="2">
        <v>2.002319304386</v>
      </c>
    </row>
    <row r="22" spans="1:4" ht="13.5">
      <c r="A22" t="s">
        <v>83</v>
      </c>
      <c r="B22" s="1" t="s">
        <v>84</v>
      </c>
      <c r="C22" s="7">
        <v>9.80665</v>
      </c>
      <c r="D22" s="3" t="s">
        <v>85</v>
      </c>
    </row>
    <row r="24" spans="1:4" ht="13.5">
      <c r="A24" s="16" t="s">
        <v>86</v>
      </c>
      <c r="B24" s="17"/>
      <c r="C24" s="18">
        <v>30.5</v>
      </c>
      <c r="D24" s="19" t="s">
        <v>87</v>
      </c>
    </row>
    <row r="25" spans="1:4" ht="13.5">
      <c r="A25" s="16" t="s">
        <v>88</v>
      </c>
      <c r="B25" s="17"/>
      <c r="C25" s="20">
        <f>C24*1000/$C2</f>
        <v>5.064647569358564E-20</v>
      </c>
      <c r="D25" s="19" t="s">
        <v>19</v>
      </c>
    </row>
    <row r="26" spans="1:6" ht="15.75">
      <c r="A26" s="16" t="s">
        <v>88</v>
      </c>
      <c r="B26" s="17"/>
      <c r="C26" s="21">
        <f>$C25/($C4*(C16+E26))</f>
        <v>12.100562063483737</v>
      </c>
      <c r="D26" s="19" t="s">
        <v>40</v>
      </c>
      <c r="E26" s="22">
        <v>30</v>
      </c>
      <c r="F26" s="23" t="s">
        <v>89</v>
      </c>
    </row>
    <row r="27" spans="1:6" ht="12.75">
      <c r="A27" s="24" t="s">
        <v>90</v>
      </c>
      <c r="B27" s="17"/>
      <c r="C27" s="25">
        <f>(31800-C3*(C16+E26)*LN(E28*E29/E27)-C3*(C16+E26)*7-E30)/$C2</f>
        <v>4.8572365206241323E-20</v>
      </c>
      <c r="D27" s="23" t="s">
        <v>19</v>
      </c>
      <c r="E27" s="26">
        <v>1</v>
      </c>
      <c r="F27" s="27" t="s">
        <v>91</v>
      </c>
    </row>
    <row r="28" spans="1:6" ht="15.75">
      <c r="A28" s="24" t="s">
        <v>90</v>
      </c>
      <c r="B28" s="17"/>
      <c r="C28" s="28">
        <f>$C27/($C4*(C16+E26))</f>
        <v>11.605011241142687</v>
      </c>
      <c r="D28" s="23" t="s">
        <v>40</v>
      </c>
      <c r="E28" s="29">
        <v>0.005</v>
      </c>
      <c r="F28" s="30" t="s">
        <v>92</v>
      </c>
    </row>
    <row r="29" spans="1:6" ht="12.75">
      <c r="A29" s="24" t="s">
        <v>93</v>
      </c>
      <c r="B29" s="17"/>
      <c r="C29" s="31">
        <f>(31800-C3*(C16+E26)*LN(E28*E29/E27))/1000</f>
        <v>46.901748256930894</v>
      </c>
      <c r="D29" s="23" t="s">
        <v>87</v>
      </c>
      <c r="E29" s="29">
        <v>0.5</v>
      </c>
      <c r="F29" s="30" t="s">
        <v>94</v>
      </c>
    </row>
    <row r="30" spans="1:6" ht="12.75">
      <c r="A30" s="32" t="s">
        <v>95</v>
      </c>
      <c r="E30" s="33">
        <v>7</v>
      </c>
      <c r="F30" s="34" t="s">
        <v>96</v>
      </c>
    </row>
    <row r="31" ht="12.75">
      <c r="A31" s="32" t="s">
        <v>97</v>
      </c>
    </row>
    <row r="32" spans="1:6" ht="13.5">
      <c r="A32" s="32" t="s">
        <v>98</v>
      </c>
      <c r="C32" s="35">
        <v>1</v>
      </c>
      <c r="D32" s="19" t="s">
        <v>99</v>
      </c>
      <c r="E32" s="36">
        <v>4.1855</v>
      </c>
      <c r="F32" s="19" t="s">
        <v>19</v>
      </c>
    </row>
    <row r="33" spans="3:6" ht="13.5">
      <c r="C33" s="35">
        <v>1</v>
      </c>
      <c r="D33" s="19" t="s">
        <v>19</v>
      </c>
      <c r="E33" s="36">
        <f>1/E32</f>
        <v>0.2389200812328276</v>
      </c>
      <c r="F33" s="19" t="s">
        <v>99</v>
      </c>
    </row>
    <row r="34" spans="1:4" ht="12.75">
      <c r="A34" t="s">
        <v>100</v>
      </c>
      <c r="B34" s="1" t="s">
        <v>34</v>
      </c>
      <c r="C34" s="2">
        <f>C5*1</f>
        <v>1.6021764869999998E-19</v>
      </c>
      <c r="D34" s="3" t="s">
        <v>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3" sqref="A13"/>
    </sheetView>
  </sheetViews>
  <sheetFormatPr defaultColWidth="11.00390625" defaultRowHeight="19.5" customHeight="1"/>
  <cols>
    <col min="1" max="1" width="17.75390625" style="37" customWidth="1"/>
    <col min="2" max="2" width="21.625" style="38" customWidth="1"/>
    <col min="3" max="16384" width="10.75390625" style="38" customWidth="1"/>
  </cols>
  <sheetData>
    <row r="1" spans="1:2" s="4" customFormat="1" ht="19.5" customHeight="1">
      <c r="A1" s="39" t="s">
        <v>101</v>
      </c>
      <c r="B1" s="4" t="s">
        <v>102</v>
      </c>
    </row>
    <row r="4" spans="1:2" ht="46.5" customHeight="1">
      <c r="A4" s="37" t="s">
        <v>103</v>
      </c>
      <c r="B4" s="38" t="s">
        <v>104</v>
      </c>
    </row>
    <row r="6" ht="19.5" customHeight="1">
      <c r="A6" s="37" t="s">
        <v>105</v>
      </c>
    </row>
    <row r="9" ht="28.5" customHeight="1">
      <c r="A9" s="37" t="s">
        <v>106</v>
      </c>
    </row>
    <row r="10" ht="27" customHeight="1">
      <c r="A10" s="37" t="s">
        <v>107</v>
      </c>
    </row>
    <row r="13" ht="19.5" customHeight="1">
      <c r="A13" s="37" t="s">
        <v>108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1" sqref="E1"/>
    </sheetView>
  </sheetViews>
  <sheetFormatPr defaultColWidth="11.00390625" defaultRowHeight="19.5" customHeight="1"/>
  <cols>
    <col min="1" max="1" width="21.375" style="0" customWidth="1"/>
    <col min="2" max="2" width="13.625" style="1" customWidth="1"/>
    <col min="3" max="3" width="18.125" style="40" customWidth="1"/>
  </cols>
  <sheetData>
    <row r="1" spans="1:5" s="41" customFormat="1" ht="19.5" customHeight="1">
      <c r="A1" s="41" t="s">
        <v>0</v>
      </c>
      <c r="B1" s="41" t="s">
        <v>1</v>
      </c>
      <c r="C1" s="42" t="s">
        <v>2</v>
      </c>
      <c r="D1" s="41" t="s">
        <v>3</v>
      </c>
      <c r="E1" s="43" t="s">
        <v>109</v>
      </c>
    </row>
    <row r="2" spans="1:2" ht="19.5" customHeight="1">
      <c r="A2" t="s">
        <v>110</v>
      </c>
      <c r="B2" s="1" t="s">
        <v>111</v>
      </c>
    </row>
    <row r="3" ht="19.5" customHeight="1">
      <c r="A3" t="s">
        <v>112</v>
      </c>
    </row>
    <row r="5" spans="1:5" ht="19.5" customHeight="1">
      <c r="A5" t="s">
        <v>113</v>
      </c>
      <c r="C5" s="40">
        <v>178.9</v>
      </c>
      <c r="D5" t="s">
        <v>114</v>
      </c>
      <c r="E5">
        <v>273</v>
      </c>
    </row>
    <row r="6" spans="3:5" ht="19.5" customHeight="1">
      <c r="C6" s="40">
        <v>130.7</v>
      </c>
      <c r="D6" t="s">
        <v>114</v>
      </c>
      <c r="E6">
        <v>283</v>
      </c>
    </row>
    <row r="7" spans="3:5" ht="19.5" customHeight="1">
      <c r="C7" s="40">
        <v>100.2</v>
      </c>
      <c r="D7" t="s">
        <v>114</v>
      </c>
      <c r="E7">
        <v>293</v>
      </c>
    </row>
    <row r="8" spans="3:5" ht="19.5" customHeight="1">
      <c r="C8" s="40">
        <v>89</v>
      </c>
      <c r="D8" t="s">
        <v>114</v>
      </c>
      <c r="E8">
        <v>303</v>
      </c>
    </row>
    <row r="9" spans="3:5" ht="19.5" customHeight="1">
      <c r="C9" s="40">
        <v>79.8</v>
      </c>
      <c r="D9" t="s">
        <v>114</v>
      </c>
      <c r="E9">
        <v>313</v>
      </c>
    </row>
    <row r="10" spans="3:5" ht="19.5" customHeight="1">
      <c r="C10" s="40">
        <v>54.9</v>
      </c>
      <c r="D10" t="s">
        <v>114</v>
      </c>
      <c r="E10">
        <v>323</v>
      </c>
    </row>
    <row r="11" spans="3:5" ht="19.5" customHeight="1">
      <c r="C11" s="40">
        <v>28.2</v>
      </c>
      <c r="D11" t="s">
        <v>114</v>
      </c>
      <c r="E11">
        <v>373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</dc:creator>
  <cp:keywords/>
  <dc:description/>
  <cp:lastModifiedBy>Günther Woehlke</cp:lastModifiedBy>
  <cp:lastPrinted>2009-12-17T12:24:25Z</cp:lastPrinted>
  <dcterms:created xsi:type="dcterms:W3CDTF">2003-08-20T04:09:17Z</dcterms:created>
  <dcterms:modified xsi:type="dcterms:W3CDTF">2011-03-18T13:43:21Z</dcterms:modified>
  <cp:category/>
  <cp:version/>
  <cp:contentType/>
  <cp:contentStatus/>
  <cp:revision>18</cp:revision>
</cp:coreProperties>
</file>